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000 - 2024-2025 уч год\Тезис 2024-2025\"/>
    </mc:Choice>
  </mc:AlternateContent>
  <bookViews>
    <workbookView xWindow="0" yWindow="0" windowWidth="28800" windowHeight="12435" tabRatio="946" firstSheet="1" activeTab="1"/>
  </bookViews>
  <sheets>
    <sheet name="заработная плата _ежем  февраль" sheetId="1" state="hidden" r:id="rId1"/>
    <sheet name="дс 1" sheetId="14" r:id="rId2"/>
  </sheets>
  <calcPr calcId="152511"/>
</workbook>
</file>

<file path=xl/calcChain.xml><?xml version="1.0" encoding="utf-8"?>
<calcChain xmlns="http://schemas.openxmlformats.org/spreadsheetml/2006/main">
  <c r="D18" i="14" l="1"/>
  <c r="C10" i="14"/>
  <c r="D10" i="14" l="1"/>
  <c r="F51" i="1"/>
  <c r="D51" i="1" s="1"/>
  <c r="F50" i="1"/>
  <c r="D50" i="1" s="1"/>
  <c r="G37" i="1"/>
  <c r="F37" i="1"/>
  <c r="G15" i="1"/>
  <c r="F15" i="1"/>
  <c r="G14" i="1"/>
  <c r="C14" i="1" s="1"/>
  <c r="D14" i="1" s="1"/>
  <c r="G13" i="1"/>
  <c r="F13" i="1"/>
  <c r="C13" i="1"/>
  <c r="D13" i="1" s="1"/>
  <c r="C37" i="1" l="1"/>
  <c r="D37" i="1" s="1"/>
  <c r="C15" i="1"/>
  <c r="D15" i="1" s="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<sst xmlns="http://schemas.openxmlformats.org/spreadsheetml/2006/main" count="153" uniqueCount="103">
  <si>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</si>
  <si>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r>
      <rPr>
        <b/>
        <i/>
        <sz val="14"/>
        <color theme="1"/>
        <rFont val="Times New Roman"/>
        <family val="1"/>
        <charset val="204"/>
      </rPr>
      <t>пункт 6 раздела "Ежемесячно" (</t>
    </r>
    <r>
      <rPr>
        <b/>
        <i/>
        <sz val="14"/>
        <color indexed="64"/>
        <rFont val="Times New Roman"/>
        <family val="1"/>
        <charset val="204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</si>
  <si>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</si>
  <si>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</si>
  <si>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</si>
  <si>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</si>
  <si>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</si>
  <si>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</si>
  <si>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</si>
  <si>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</si>
  <si>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</si>
  <si>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</si>
  <si>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</si>
  <si>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</si>
  <si>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</si>
  <si>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</si>
  <si>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</si>
  <si>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</si>
  <si>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</si>
  <si>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</si>
  <si>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</si>
  <si>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</si>
  <si>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</si>
  <si>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</si>
  <si>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</si>
  <si>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</si>
  <si>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</si>
  <si>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</si>
  <si>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</si>
  <si>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</si>
  <si>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</si>
  <si>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</si>
  <si>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</si>
  <si>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</si>
  <si>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</si>
  <si>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</si>
  <si>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</si>
  <si>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</si>
  <si>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</si>
  <si>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</si>
  <si>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rPr>
        <sz val="14"/>
        <color theme="1"/>
        <rFont val="Times New Roman"/>
        <family val="1"/>
        <charset val="204"/>
      </rP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64"/>
        <rFont val="Times New Roman"/>
        <family val="1"/>
        <charset val="204"/>
      </rPr>
      <t>(обеспечивающие предоставление медицинских услуг)</t>
    </r>
  </si>
  <si>
    <t>8.1.</t>
  </si>
  <si>
    <t>8.2.</t>
  </si>
  <si>
    <t>9.</t>
  </si>
  <si>
    <r>
      <rPr>
        <sz val="14"/>
        <color theme="1"/>
        <rFont val="Times New Roman"/>
        <family val="1"/>
        <charset val="204"/>
      </rPr>
      <t xml:space="preserve">Средний медицинский (фармацевтический) персонал </t>
    </r>
    <r>
      <rPr>
        <sz val="14"/>
        <color indexed="64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</si>
  <si>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</si>
  <si>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</si>
  <si>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</si>
  <si>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rPr>
        <sz val="14"/>
        <color theme="1"/>
        <rFont val="Times New Roman"/>
        <family val="1"/>
        <charset val="204"/>
      </rPr>
      <t xml:space="preserve">Младший медицинский персонал </t>
    </r>
    <r>
      <rPr>
        <sz val="14"/>
        <color indexed="64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</si>
  <si>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</si>
  <si>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</si>
  <si>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</si>
  <si>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</si>
  <si>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</si>
  <si>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</si>
  <si>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</si>
  <si>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</si>
  <si>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</si>
  <si>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</si>
  <si>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</si>
  <si>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</si>
  <si>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</si>
  <si>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</si>
  <si>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</si>
  <si>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</si>
  <si>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</si>
  <si>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</si>
  <si>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</si>
  <si>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</si>
  <si>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</si>
  <si>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</si>
  <si>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</si>
  <si>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</si>
  <si>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</si>
  <si>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</si>
  <si>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</si>
  <si>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</si>
  <si>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</si>
  <si>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</si>
  <si>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</si>
  <si>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</si>
  <si>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</si>
  <si>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</si>
  <si>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</si>
  <si>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</si>
  <si>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</si>
  <si>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</si>
  <si>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</si>
  <si>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</si>
  <si>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</si>
  <si>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</si>
  <si>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</si>
  <si>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</si>
  <si>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</si>
  <si>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>5-29-36</t>
  </si>
  <si>
    <t>Базарбаева А.Р.</t>
  </si>
  <si>
    <t xml:space="preserve">Целевой показатель на 2024 год***,                           % 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</si>
  <si>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</si>
  <si>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</si>
  <si>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 xml:space="preserve">в МБДОУ "Детский сад  "Мамонтенок" муниципального образования город Салехард </t>
  </si>
  <si>
    <t xml:space="preserve">Средняя заработная плата в дошкольной образовательной организации </t>
  </si>
  <si>
    <t xml:space="preserve"> за январь —ноябрь 2024 г.</t>
  </si>
  <si>
    <t>Справочная информация за январь —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</si>
</sst>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</font>
    <font>
      <b/>
      <sz val="14"/>
      <color theme="1"/>
      <name val="PT Astra Serif"/>
    </font>
    <font>
      <sz val="12"/>
      <color theme="1"/>
      <name val="PT Astra Serif"/>
    </font>
    <font>
      <sz val="12"/>
      <name val="PT Astra Serif"/>
    </font>
    <font>
      <sz val="14"/>
      <color rgb="FFC9211E"/>
      <name val="PT Astra Serif"/>
    </font>
    <font>
      <sz val="14"/>
      <color indexed="64"/>
      <name val="Times New Roman"/>
      <family val="1"/>
      <charset val="204"/>
    </font>
    <font>
      <b/>
      <i/>
      <sz val="14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vertical="top" wrapText="1"/>
    </xf>
    <xf numFmtId="4" fontId="6" fillId="0" borderId="1" xfId="0" applyNumberFormat="1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right" vertical="top" wrapText="1"/>
    </xf>
    <xf numFmtId="0" fontId="10" fillId="0" borderId="3" xfId="0" applyFont="1" applyBorder="1" applyAlignment="1" applyProtection="1">
      <alignment horizontal="center" vertical="top" wrapText="1"/>
    </xf>
    <xf numFmtId="0" fontId="10" fillId="0" borderId="0" xfId="0" applyFont="1" applyAlignment="1" applyProtection="1">
      <alignment horizontal="right" vertical="top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164" fontId="9" fillId="0" borderId="1" xfId="0" applyNumberFormat="1" applyFont="1" applyBorder="1" applyAlignment="1" applyProtection="1">
      <alignment horizontal="center" vertical="center"/>
    </xf>
    <xf numFmtId="0" fontId="13" fillId="0" borderId="0" xfId="0" applyFont="1" applyProtection="1"/>
    <xf numFmtId="0" fontId="11" fillId="0" borderId="0" xfId="0" applyFont="1" applyAlignment="1" applyProtection="1">
      <alignment vertical="top" wrapText="1"/>
    </xf>
    <xf numFmtId="4" fontId="9" fillId="0" borderId="1" xfId="0" applyNumberFormat="1" applyFont="1" applyBorder="1" applyAlignment="1" applyProtection="1">
      <alignment horizontal="center" vertical="center" wrapText="1"/>
    </xf>
    <xf numFmtId="4" fontId="9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top" wrapText="1"/>
    </xf>
    <xf numFmtId="0" fontId="10" fillId="2" borderId="0" xfId="0" applyFont="1" applyFill="1" applyAlignment="1" applyProtection="1">
      <alignment horizontal="center" vertical="top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top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10" fontId="9" fillId="0" borderId="1" xfId="0" applyNumberFormat="1" applyFont="1" applyBorder="1" applyAlignment="1" applyProtection="1">
      <alignment horizontal="center" vertical="center" wrapText="1"/>
    </xf>
    <xf numFmtId="164" fontId="9" fillId="0" borderId="4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"/>
  </sheetPr>
  <dimension ref="A1:H94"/>
  <sheetViews>
    <sheetView topLeftCell="A10" zoomScale="75" workbookViewId="0">
      <selection activeCell="F50" sqref="F50"/>
    </sheetView>
  </sheetViews>
  <sheetFormatPr defaultColWidth="20" defaultRowHeight="18.75" x14ac:dyDescent="0.3"/>
  <cols>
    <col min="1" max="1" width="7.5703125" style="2" customWidth="1"/>
    <col min="2" max="2" width="58.42578125" style="3" customWidth="1"/>
    <col min="3" max="3" width="14" style="3" customWidth="1"/>
    <col min="4" max="4" width="18.85546875" style="3" customWidth="1"/>
    <col min="5" max="5" width="14.85546875" style="1" customWidth="1"/>
    <col min="6" max="6" width="19.5703125" style="1" customWidth="1"/>
    <col min="7" max="7" width="20" style="1"/>
    <col min="8" max="8" width="16" style="1" customWidth="1"/>
    <col min="9" max="16384" width="20" style="1"/>
  </cols>
  <sheetData>
    <row r="1" spans="1:8" ht="19.5" customHeight="1" x14ac:dyDescent="0.3">
      <c r="F1" s="4"/>
      <c r="G1" s="4"/>
      <c r="H1" s="5" t="s">
        <v>0</v>
      </c>
    </row>
    <row r="2" spans="1:8" ht="19.5" customHeight="1" x14ac:dyDescent="0.3">
      <c r="F2" s="4"/>
      <c r="G2" s="4"/>
      <c r="H2" s="5" t="s">
        <v>1</v>
      </c>
    </row>
    <row r="3" spans="1:8" ht="19.5" hidden="1" x14ac:dyDescent="0.35">
      <c r="F3" s="6"/>
      <c r="G3" s="6"/>
      <c r="H3" s="7" t="s">
        <v>2</v>
      </c>
    </row>
    <row r="5" spans="1:8" ht="18.75" customHeight="1" x14ac:dyDescent="0.3">
      <c r="A5" s="67" t="s">
        <v>3</v>
      </c>
      <c r="B5" s="67"/>
      <c r="C5" s="67"/>
      <c r="D5" s="67"/>
      <c r="E5" s="67"/>
      <c r="F5" s="67"/>
      <c r="G5" s="67"/>
      <c r="H5" s="67"/>
    </row>
    <row r="6" spans="1:8" ht="18.75" customHeight="1" x14ac:dyDescent="0.3">
      <c r="A6" s="67" t="s">
        <v>4</v>
      </c>
      <c r="B6" s="67"/>
      <c r="C6" s="67"/>
      <c r="D6" s="67"/>
      <c r="E6" s="67"/>
      <c r="F6" s="67"/>
      <c r="G6" s="67"/>
      <c r="H6" s="67"/>
    </row>
    <row r="7" spans="1:8" hidden="1" x14ac:dyDescent="0.3">
      <c r="A7" s="1"/>
      <c r="B7" s="68"/>
      <c r="C7" s="68"/>
      <c r="D7" s="68"/>
      <c r="F7" s="69"/>
      <c r="G7" s="69"/>
    </row>
    <row r="8" spans="1:8" x14ac:dyDescent="0.3">
      <c r="A8" s="1"/>
      <c r="B8" s="1"/>
      <c r="C8" s="10"/>
      <c r="D8" s="10"/>
      <c r="H8" s="11" t="s">
        <v>5</v>
      </c>
    </row>
    <row r="9" spans="1:8" ht="95.25" customHeight="1" x14ac:dyDescent="0.3">
      <c r="A9" s="70" t="s">
        <v>6</v>
      </c>
      <c r="B9" s="71" t="s">
        <v>7</v>
      </c>
      <c r="C9" s="72" t="s">
        <v>8</v>
      </c>
      <c r="D9" s="72"/>
      <c r="E9" s="71" t="s">
        <v>9</v>
      </c>
      <c r="F9" s="71" t="s">
        <v>10</v>
      </c>
      <c r="G9" s="71" t="s">
        <v>11</v>
      </c>
      <c r="H9" s="71" t="s">
        <v>12</v>
      </c>
    </row>
    <row r="10" spans="1:8" ht="69.75" customHeight="1" x14ac:dyDescent="0.3">
      <c r="A10" s="70"/>
      <c r="B10" s="71"/>
      <c r="C10" s="12" t="s">
        <v>13</v>
      </c>
      <c r="D10" s="12" t="s">
        <v>14</v>
      </c>
      <c r="E10" s="71"/>
      <c r="F10" s="71"/>
      <c r="G10" s="71"/>
      <c r="H10" s="71"/>
    </row>
    <row r="11" spans="1:8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 x14ac:dyDescent="0.3">
      <c r="A12" s="73" t="s">
        <v>15</v>
      </c>
      <c r="B12" s="73"/>
      <c r="C12" s="73"/>
      <c r="D12" s="73"/>
      <c r="E12" s="73"/>
      <c r="F12" s="73"/>
      <c r="G12" s="73"/>
      <c r="H12" s="73"/>
    </row>
    <row r="13" spans="1:8" ht="93.75" x14ac:dyDescent="0.3">
      <c r="A13" s="15" t="s">
        <v>16</v>
      </c>
      <c r="B13" s="16" t="s">
        <v>17</v>
      </c>
      <c r="C13" s="17">
        <f t="shared" ref="C13:C37" si="0">G13/F13*1000</f>
        <v>60627.111594202892</v>
      </c>
      <c r="D13" s="18">
        <f>C13/72508</f>
        <v>0.83614375785020811</v>
      </c>
      <c r="E13" s="13">
        <v>100</v>
      </c>
      <c r="F13" s="13">
        <f>366+48</f>
        <v>414</v>
      </c>
      <c r="G13" s="17">
        <f>(22640620.88+2459003.32)/1000</f>
        <v>25099.624199999998</v>
      </c>
      <c r="H13" s="19" t="s">
        <v>18</v>
      </c>
    </row>
    <row r="14" spans="1:8" ht="93.75" x14ac:dyDescent="0.3">
      <c r="A14" s="15" t="s">
        <v>19</v>
      </c>
      <c r="B14" s="16" t="s">
        <v>20</v>
      </c>
      <c r="C14" s="17">
        <f t="shared" si="0"/>
        <v>61859.619890710375</v>
      </c>
      <c r="D14" s="18">
        <f>C14/73958</f>
        <v>0.83641553166270555</v>
      </c>
      <c r="E14" s="13">
        <v>100</v>
      </c>
      <c r="F14" s="13">
        <v>366</v>
      </c>
      <c r="G14" s="17">
        <f>22640620.88/1000</f>
        <v>22640.620879999999</v>
      </c>
      <c r="H14" s="19" t="s">
        <v>21</v>
      </c>
    </row>
    <row r="15" spans="1:8" ht="93.75" x14ac:dyDescent="0.3">
      <c r="A15" s="15" t="s">
        <v>22</v>
      </c>
      <c r="B15" s="16" t="s">
        <v>23</v>
      </c>
      <c r="C15" s="17">
        <f t="shared" si="0"/>
        <v>45750.525928143717</v>
      </c>
      <c r="D15" s="18">
        <f>C15/57915</f>
        <v>0.78995987098581921</v>
      </c>
      <c r="E15" s="13">
        <v>100</v>
      </c>
      <c r="F15" s="13">
        <f>248+86</f>
        <v>334</v>
      </c>
      <c r="G15" s="17">
        <f>(10593456.37+4687219.29)/1000</f>
        <v>15280.675660000001</v>
      </c>
      <c r="H15" s="17" t="s">
        <v>24</v>
      </c>
    </row>
    <row r="16" spans="1:8" ht="74.25" customHeight="1" x14ac:dyDescent="0.3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7.5" x14ac:dyDescent="0.3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 x14ac:dyDescent="0.3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 x14ac:dyDescent="0.3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7.5" x14ac:dyDescent="0.3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 x14ac:dyDescent="0.3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7.5" x14ac:dyDescent="0.3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12.5" x14ac:dyDescent="0.3">
      <c r="A23" s="15" t="s">
        <v>39</v>
      </c>
      <c r="B23" s="16" t="s">
        <v>40</v>
      </c>
      <c r="C23" s="15"/>
      <c r="D23" s="20"/>
      <c r="E23" s="15"/>
      <c r="F23" s="22"/>
      <c r="G23" s="22"/>
      <c r="H23" s="23"/>
    </row>
    <row r="24" spans="1:8" ht="56.25" x14ac:dyDescent="0.3">
      <c r="A24" s="15" t="s">
        <v>41</v>
      </c>
      <c r="B24" s="24" t="s">
        <v>36</v>
      </c>
      <c r="C24" s="15"/>
      <c r="D24" s="20"/>
      <c r="E24" s="15"/>
      <c r="F24" s="22"/>
      <c r="G24" s="22"/>
      <c r="H24" s="21"/>
    </row>
    <row r="25" spans="1:8" ht="37.5" x14ac:dyDescent="0.3">
      <c r="A25" s="15" t="s">
        <v>42</v>
      </c>
      <c r="B25" s="24" t="s">
        <v>38</v>
      </c>
      <c r="C25" s="15"/>
      <c r="D25" s="20"/>
      <c r="E25" s="15"/>
      <c r="F25" s="22"/>
      <c r="G25" s="22"/>
      <c r="H25" s="21"/>
    </row>
    <row r="26" spans="1:8" ht="56.25" x14ac:dyDescent="0.3">
      <c r="A26" s="15" t="s">
        <v>43</v>
      </c>
      <c r="B26" s="16" t="s">
        <v>44</v>
      </c>
      <c r="C26" s="15"/>
      <c r="D26" s="20"/>
      <c r="E26" s="15"/>
      <c r="F26" s="22"/>
      <c r="G26" s="22"/>
      <c r="H26" s="23"/>
    </row>
    <row r="27" spans="1:8" ht="56.25" x14ac:dyDescent="0.3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7.5" x14ac:dyDescent="0.3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6.25" x14ac:dyDescent="0.3">
      <c r="A29" s="15" t="s">
        <v>47</v>
      </c>
      <c r="B29" s="16" t="s">
        <v>48</v>
      </c>
      <c r="C29" s="15"/>
      <c r="D29" s="20"/>
      <c r="E29" s="15"/>
      <c r="F29" s="22"/>
      <c r="G29" s="22"/>
      <c r="H29" s="23"/>
    </row>
    <row r="30" spans="1:8" ht="56.25" x14ac:dyDescent="0.3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7.5" x14ac:dyDescent="0.3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 x14ac:dyDescent="0.3">
      <c r="A32" s="73" t="s">
        <v>51</v>
      </c>
      <c r="B32" s="73"/>
      <c r="C32" s="73"/>
      <c r="D32" s="73"/>
      <c r="E32" s="73"/>
      <c r="F32" s="73"/>
      <c r="G32" s="73"/>
      <c r="H32" s="73"/>
    </row>
    <row r="33" spans="1:8" ht="76.5" customHeight="1" x14ac:dyDescent="0.3">
      <c r="A33" s="25" t="s">
        <v>16</v>
      </c>
      <c r="B33" s="16" t="s">
        <v>52</v>
      </c>
      <c r="C33" s="26"/>
      <c r="D33" s="20"/>
      <c r="E33" s="27"/>
      <c r="F33" s="22"/>
      <c r="G33" s="22"/>
      <c r="H33" s="28"/>
    </row>
    <row r="34" spans="1:8" ht="56.25" x14ac:dyDescent="0.3">
      <c r="A34" s="25" t="s">
        <v>19</v>
      </c>
      <c r="B34" s="24" t="s">
        <v>36</v>
      </c>
      <c r="C34" s="26"/>
      <c r="D34" s="20"/>
      <c r="E34" s="27"/>
      <c r="F34" s="20"/>
      <c r="G34" s="20"/>
      <c r="H34" s="20"/>
    </row>
    <row r="35" spans="1:8" ht="37.5" x14ac:dyDescent="0.3">
      <c r="A35" s="25" t="s">
        <v>53</v>
      </c>
      <c r="B35" s="24" t="s">
        <v>38</v>
      </c>
      <c r="C35" s="26"/>
      <c r="D35" s="20"/>
      <c r="E35" s="27"/>
      <c r="F35" s="20"/>
      <c r="G35" s="20"/>
      <c r="H35" s="20"/>
    </row>
    <row r="36" spans="1:8" ht="35.25" customHeight="1" x14ac:dyDescent="0.3">
      <c r="A36" s="73" t="s">
        <v>54</v>
      </c>
      <c r="B36" s="73"/>
      <c r="C36" s="73"/>
      <c r="D36" s="73"/>
      <c r="E36" s="73"/>
      <c r="F36" s="73"/>
      <c r="G36" s="73"/>
      <c r="H36" s="73"/>
    </row>
    <row r="37" spans="1:8" ht="113.25" customHeight="1" x14ac:dyDescent="0.3">
      <c r="A37" s="15" t="s">
        <v>16</v>
      </c>
      <c r="B37" s="16" t="s">
        <v>55</v>
      </c>
      <c r="C37" s="17">
        <f t="shared" si="0"/>
        <v>43988.169464285718</v>
      </c>
      <c r="D37" s="18">
        <f>C37/(73958*62%)</f>
        <v>0.95931015476712844</v>
      </c>
      <c r="E37" s="29">
        <v>62</v>
      </c>
      <c r="F37" s="13">
        <f>53+3</f>
        <v>56</v>
      </c>
      <c r="G37" s="17">
        <f>(2365678.79+97658.7)/1000</f>
        <v>2463.3374900000003</v>
      </c>
      <c r="H37" s="17" t="s">
        <v>56</v>
      </c>
    </row>
    <row r="38" spans="1:8" ht="38.25" hidden="1" customHeight="1" x14ac:dyDescent="0.3">
      <c r="A38" s="74" t="s">
        <v>57</v>
      </c>
      <c r="B38" s="74"/>
      <c r="C38" s="74"/>
      <c r="D38" s="74"/>
      <c r="E38" s="74"/>
      <c r="F38" s="74"/>
      <c r="G38" s="74"/>
      <c r="H38" s="74"/>
    </row>
    <row r="39" spans="1:8" ht="21" hidden="1" customHeight="1" x14ac:dyDescent="0.3">
      <c r="A39" s="75" t="s">
        <v>58</v>
      </c>
      <c r="B39" s="75"/>
      <c r="C39" s="75"/>
      <c r="D39" s="75"/>
      <c r="E39" s="75"/>
    </row>
    <row r="40" spans="1:8" ht="38.25" hidden="1" customHeight="1" x14ac:dyDescent="0.3">
      <c r="A40" s="75" t="s">
        <v>59</v>
      </c>
      <c r="B40" s="75"/>
      <c r="C40" s="75"/>
      <c r="D40" s="75"/>
      <c r="E40" s="75"/>
      <c r="F40" s="75"/>
      <c r="G40" s="75"/>
      <c r="H40" s="75"/>
    </row>
    <row r="41" spans="1:8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x14ac:dyDescent="0.3">
      <c r="A45" s="30"/>
      <c r="B45" s="1"/>
      <c r="C45" s="30"/>
      <c r="D45" s="1"/>
      <c r="E45" s="30"/>
      <c r="F45" s="31" t="s">
        <v>60</v>
      </c>
    </row>
    <row r="46" spans="1:8" x14ac:dyDescent="0.3">
      <c r="A46" s="78" t="s">
        <v>61</v>
      </c>
      <c r="B46" s="78"/>
      <c r="C46" s="78"/>
      <c r="D46" s="78"/>
      <c r="E46" s="78"/>
      <c r="F46" s="78"/>
    </row>
    <row r="47" spans="1:8" x14ac:dyDescent="0.3">
      <c r="A47" s="32"/>
      <c r="B47" s="8"/>
      <c r="D47" s="33"/>
    </row>
    <row r="48" spans="1:8" ht="281.25" customHeight="1" x14ac:dyDescent="0.3">
      <c r="A48" s="34" t="s">
        <v>6</v>
      </c>
      <c r="B48" s="79" t="s">
        <v>62</v>
      </c>
      <c r="C48" s="79"/>
      <c r="D48" s="13" t="s">
        <v>63</v>
      </c>
      <c r="E48" s="13" t="s">
        <v>10</v>
      </c>
      <c r="F48" s="13" t="s">
        <v>11</v>
      </c>
    </row>
    <row r="49" spans="1:8" ht="59.25" customHeight="1" x14ac:dyDescent="0.3">
      <c r="A49" s="35" t="s">
        <v>16</v>
      </c>
      <c r="B49" s="76" t="s">
        <v>64</v>
      </c>
      <c r="C49" s="76"/>
      <c r="D49" s="36"/>
      <c r="E49" s="29"/>
      <c r="F49" s="29"/>
    </row>
    <row r="50" spans="1:8" ht="56.25" customHeight="1" x14ac:dyDescent="0.3">
      <c r="A50" s="35" t="s">
        <v>22</v>
      </c>
      <c r="B50" s="76" t="s">
        <v>65</v>
      </c>
      <c r="C50" s="76"/>
      <c r="D50" s="17">
        <f t="shared" ref="D50:D51" si="1">F50*1000/E50</f>
        <v>60973.756421845574</v>
      </c>
      <c r="E50" s="29">
        <v>531</v>
      </c>
      <c r="F50" s="17">
        <f>32377064.66/1000</f>
        <v>32377.06466</v>
      </c>
    </row>
    <row r="51" spans="1:8" ht="43.5" customHeight="1" x14ac:dyDescent="0.3">
      <c r="A51" s="35" t="s">
        <v>25</v>
      </c>
      <c r="B51" s="76" t="s">
        <v>66</v>
      </c>
      <c r="C51" s="76"/>
      <c r="D51" s="17">
        <f t="shared" si="1"/>
        <v>61859.619890710383</v>
      </c>
      <c r="E51" s="13">
        <v>366</v>
      </c>
      <c r="F51" s="17">
        <f>22640620.88/1000</f>
        <v>22640.620879999999</v>
      </c>
      <c r="H51" s="37"/>
    </row>
    <row r="52" spans="1:8" ht="63.75" customHeight="1" x14ac:dyDescent="0.3">
      <c r="A52" s="35" t="s">
        <v>27</v>
      </c>
      <c r="B52" s="76" t="s">
        <v>67</v>
      </c>
      <c r="C52" s="76"/>
      <c r="D52" s="13"/>
      <c r="E52" s="29"/>
      <c r="F52" s="13"/>
      <c r="H52" s="37"/>
    </row>
    <row r="53" spans="1:8" x14ac:dyDescent="0.3">
      <c r="A53" s="9"/>
      <c r="B53" s="30"/>
      <c r="C53" s="30"/>
      <c r="F53" s="38"/>
    </row>
    <row r="54" spans="1:8" x14ac:dyDescent="0.3">
      <c r="A54" s="1"/>
      <c r="B54" s="1"/>
      <c r="C54" s="1"/>
      <c r="D54" s="39"/>
      <c r="E54" s="38"/>
      <c r="F54" s="40"/>
    </row>
    <row r="55" spans="1:8" x14ac:dyDescent="0.3">
      <c r="A55" s="77" t="s">
        <v>68</v>
      </c>
      <c r="B55" s="77"/>
      <c r="C55" s="77"/>
      <c r="D55" s="41"/>
      <c r="E55" s="38"/>
      <c r="F55" s="40"/>
    </row>
    <row r="56" spans="1:8" x14ac:dyDescent="0.3">
      <c r="A56" s="1" t="s">
        <v>69</v>
      </c>
      <c r="B56" s="1"/>
      <c r="C56" s="1"/>
      <c r="D56" s="38"/>
      <c r="E56" s="38"/>
      <c r="F56" s="38"/>
    </row>
    <row r="57" spans="1:8" hidden="1" x14ac:dyDescent="0.3">
      <c r="A57" s="42" t="s">
        <v>70</v>
      </c>
    </row>
    <row r="58" spans="1:8" hidden="1" x14ac:dyDescent="0.3">
      <c r="A58" s="2" t="s">
        <v>71</v>
      </c>
    </row>
    <row r="59" spans="1:8" hidden="1" x14ac:dyDescent="0.3">
      <c r="B59" s="43" t="s">
        <v>72</v>
      </c>
    </row>
    <row r="60" spans="1:8" hidden="1" x14ac:dyDescent="0.3">
      <c r="A60" s="44" t="s">
        <v>73</v>
      </c>
    </row>
    <row r="61" spans="1:8" hidden="1" x14ac:dyDescent="0.3">
      <c r="B61" s="2" t="s">
        <v>74</v>
      </c>
    </row>
    <row r="62" spans="1:8" hidden="1" x14ac:dyDescent="0.3">
      <c r="A62" s="44" t="s">
        <v>75</v>
      </c>
      <c r="B62" s="2"/>
    </row>
    <row r="63" spans="1:8" hidden="1" x14ac:dyDescent="0.3">
      <c r="B63" s="2" t="s">
        <v>74</v>
      </c>
    </row>
    <row r="64" spans="1:8" hidden="1" x14ac:dyDescent="0.3">
      <c r="B64" s="2" t="s">
        <v>76</v>
      </c>
    </row>
    <row r="65" spans="1:2" hidden="1" x14ac:dyDescent="0.3">
      <c r="A65" s="44" t="s">
        <v>77</v>
      </c>
      <c r="B65" s="1"/>
    </row>
    <row r="66" spans="1:2" hidden="1" x14ac:dyDescent="0.3">
      <c r="A66" s="1"/>
      <c r="B66" s="2" t="s">
        <v>78</v>
      </c>
    </row>
    <row r="67" spans="1:2" hidden="1" x14ac:dyDescent="0.3">
      <c r="A67" s="44" t="s">
        <v>79</v>
      </c>
    </row>
    <row r="68" spans="1:2" hidden="1" x14ac:dyDescent="0.3">
      <c r="B68" s="2" t="s">
        <v>80</v>
      </c>
    </row>
    <row r="69" spans="1:2" hidden="1" x14ac:dyDescent="0.3">
      <c r="A69" s="44" t="s">
        <v>81</v>
      </c>
    </row>
    <row r="70" spans="1:2" hidden="1" x14ac:dyDescent="0.3">
      <c r="B70" s="2" t="s">
        <v>82</v>
      </c>
    </row>
    <row r="71" spans="1:2" hidden="1" x14ac:dyDescent="0.3">
      <c r="B71" s="2" t="s">
        <v>83</v>
      </c>
    </row>
    <row r="72" spans="1:2" hidden="1" x14ac:dyDescent="0.3">
      <c r="A72" s="44" t="s">
        <v>84</v>
      </c>
    </row>
    <row r="73" spans="1:2" hidden="1" x14ac:dyDescent="0.3">
      <c r="B73" s="2" t="s">
        <v>82</v>
      </c>
    </row>
    <row r="74" spans="1:2" hidden="1" x14ac:dyDescent="0.3">
      <c r="B74" s="2" t="s">
        <v>83</v>
      </c>
    </row>
    <row r="75" spans="1:2" hidden="1" x14ac:dyDescent="0.3">
      <c r="B75" s="2" t="s">
        <v>85</v>
      </c>
    </row>
    <row r="76" spans="1:2" hidden="1" x14ac:dyDescent="0.3">
      <c r="A76" s="44" t="s">
        <v>86</v>
      </c>
    </row>
    <row r="77" spans="1:2" hidden="1" x14ac:dyDescent="0.3">
      <c r="B77" s="2" t="s">
        <v>82</v>
      </c>
    </row>
    <row r="78" spans="1:2" hidden="1" x14ac:dyDescent="0.3">
      <c r="B78" s="2" t="s">
        <v>83</v>
      </c>
    </row>
    <row r="79" spans="1:2" hidden="1" x14ac:dyDescent="0.3">
      <c r="B79" s="43" t="s">
        <v>87</v>
      </c>
    </row>
    <row r="80" spans="1:2" hidden="1" x14ac:dyDescent="0.3">
      <c r="A80" s="44" t="s">
        <v>88</v>
      </c>
      <c r="B80" s="1"/>
    </row>
    <row r="81" spans="1:2" hidden="1" x14ac:dyDescent="0.3">
      <c r="A81" s="1"/>
      <c r="B81" s="2" t="s">
        <v>82</v>
      </c>
    </row>
    <row r="82" spans="1:2" hidden="1" x14ac:dyDescent="0.3">
      <c r="A82" s="1"/>
      <c r="B82" s="2" t="s">
        <v>83</v>
      </c>
    </row>
    <row r="83" spans="1:2" hidden="1" x14ac:dyDescent="0.3">
      <c r="A83" s="1"/>
      <c r="B83" s="2" t="s">
        <v>74</v>
      </c>
    </row>
    <row r="84" spans="1:2" hidden="1" x14ac:dyDescent="0.3">
      <c r="A84" s="1"/>
      <c r="B84" s="43" t="s">
        <v>89</v>
      </c>
    </row>
    <row r="85" spans="1:2" hidden="1" x14ac:dyDescent="0.3">
      <c r="A85" s="44" t="s">
        <v>88</v>
      </c>
      <c r="B85" s="1"/>
    </row>
    <row r="86" spans="1:2" hidden="1" x14ac:dyDescent="0.3">
      <c r="A86" s="1"/>
      <c r="B86" s="2" t="s">
        <v>74</v>
      </c>
    </row>
    <row r="87" spans="1:2" hidden="1" x14ac:dyDescent="0.3">
      <c r="A87" s="1"/>
      <c r="B87" s="2" t="s">
        <v>90</v>
      </c>
    </row>
    <row r="88" spans="1:2" hidden="1" x14ac:dyDescent="0.3">
      <c r="B88" s="2" t="s">
        <v>80</v>
      </c>
    </row>
    <row r="89" spans="1:2" hidden="1" x14ac:dyDescent="0.3">
      <c r="B89" s="2" t="s">
        <v>85</v>
      </c>
    </row>
    <row r="90" spans="1:2" x14ac:dyDescent="0.3">
      <c r="B90" s="2"/>
    </row>
    <row r="91" spans="1:2" hidden="1" x14ac:dyDescent="0.3">
      <c r="A91" s="42" t="s">
        <v>70</v>
      </c>
    </row>
    <row r="92" spans="1:2" hidden="1" x14ac:dyDescent="0.3">
      <c r="A92" s="2" t="s">
        <v>91</v>
      </c>
    </row>
    <row r="93" spans="1:2" hidden="1" x14ac:dyDescent="0.3">
      <c r="A93" s="1" t="s">
        <v>92</v>
      </c>
    </row>
    <row r="94" spans="1:2" hidden="1" x14ac:dyDescent="0.3">
      <c r="A94" s="1" t="s">
        <v>93</v>
      </c>
    </row>
  </sheetData>
  <mergeCells count="24">
    <mergeCell ref="B51:C51"/>
    <mergeCell ref="B52:C52"/>
    <mergeCell ref="A55:C55"/>
    <mergeCell ref="A40:H40"/>
    <mergeCell ref="A46:F46"/>
    <mergeCell ref="B48:C48"/>
    <mergeCell ref="B49:C49"/>
    <mergeCell ref="B50:C50"/>
    <mergeCell ref="A12:H12"/>
    <mergeCell ref="A32:H32"/>
    <mergeCell ref="A36:H36"/>
    <mergeCell ref="A38:H38"/>
    <mergeCell ref="A39:E39"/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</mergeCells>
  <pageMargins left="0" right="0" top="0" bottom="0" header="0" footer="0.51181102362204689"/>
  <pageSetup paperSize="9" scale="55" firstPageNumber="429496729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48A54"/>
    <pageSetUpPr fitToPage="1"/>
  </sheetPr>
  <dimension ref="A2:I46"/>
  <sheetViews>
    <sheetView tabSelected="1" zoomScale="70" workbookViewId="0"/>
  </sheetViews>
  <sheetFormatPr defaultColWidth="20" defaultRowHeight="18.75" x14ac:dyDescent="0.3"/>
  <cols>
    <col min="1" max="1" width="7.5703125" style="46" customWidth="1"/>
    <col min="2" max="2" width="55.42578125" style="47" customWidth="1"/>
    <col min="3" max="3" width="14" style="47" customWidth="1"/>
    <col min="4" max="4" width="18.42578125" style="47" customWidth="1"/>
    <col min="5" max="6" width="19.5703125" style="45" customWidth="1"/>
    <col min="7" max="7" width="20" style="45"/>
    <col min="8" max="8" width="18.140625" style="45" customWidth="1"/>
    <col min="9" max="16384" width="20" style="45"/>
  </cols>
  <sheetData>
    <row r="2" spans="1:9" ht="18.75" customHeight="1" x14ac:dyDescent="0.3">
      <c r="A2" s="80" t="s">
        <v>3</v>
      </c>
      <c r="B2" s="80"/>
      <c r="C2" s="80"/>
      <c r="D2" s="80"/>
      <c r="E2" s="80"/>
      <c r="F2" s="80"/>
      <c r="G2" s="80"/>
      <c r="H2" s="80"/>
    </row>
    <row r="3" spans="1:9" ht="18.75" customHeight="1" x14ac:dyDescent="0.3">
      <c r="A3" s="81" t="s">
        <v>99</v>
      </c>
      <c r="B3" s="81"/>
      <c r="C3" s="81"/>
      <c r="D3" s="81"/>
      <c r="E3" s="81"/>
      <c r="F3" s="81"/>
      <c r="G3" s="81"/>
      <c r="H3" s="81"/>
    </row>
    <row r="4" spans="1:9" ht="18.75" customHeight="1" x14ac:dyDescent="0.3">
      <c r="A4" s="81" t="s">
        <v>101</v>
      </c>
      <c r="B4" s="81"/>
      <c r="C4" s="81"/>
      <c r="D4" s="81"/>
      <c r="E4" s="81"/>
      <c r="F4" s="81"/>
      <c r="G4" s="81"/>
      <c r="H4" s="81"/>
    </row>
    <row r="5" spans="1:9" x14ac:dyDescent="0.3">
      <c r="A5" s="45"/>
      <c r="B5" s="45"/>
      <c r="C5" s="49"/>
      <c r="D5" s="49"/>
      <c r="H5" s="50" t="s">
        <v>5</v>
      </c>
    </row>
    <row r="6" spans="1:9" ht="95.25" customHeight="1" x14ac:dyDescent="0.3">
      <c r="A6" s="82" t="s">
        <v>6</v>
      </c>
      <c r="B6" s="83" t="s">
        <v>7</v>
      </c>
      <c r="C6" s="84" t="s">
        <v>8</v>
      </c>
      <c r="D6" s="84"/>
      <c r="E6" s="83" t="s">
        <v>96</v>
      </c>
      <c r="F6" s="83" t="s">
        <v>10</v>
      </c>
      <c r="G6" s="83" t="s">
        <v>11</v>
      </c>
      <c r="H6" s="83" t="s">
        <v>12</v>
      </c>
    </row>
    <row r="7" spans="1:9" ht="96" customHeight="1" x14ac:dyDescent="0.3">
      <c r="A7" s="82"/>
      <c r="B7" s="83"/>
      <c r="C7" s="51" t="s">
        <v>13</v>
      </c>
      <c r="D7" s="51" t="s">
        <v>14</v>
      </c>
      <c r="E7" s="83"/>
      <c r="F7" s="83"/>
      <c r="G7" s="83"/>
      <c r="H7" s="83"/>
    </row>
    <row r="8" spans="1:9" x14ac:dyDescent="0.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</row>
    <row r="9" spans="1:9" s="60" customFormat="1" ht="44.25" customHeight="1" x14ac:dyDescent="0.25">
      <c r="A9" s="88" t="s">
        <v>15</v>
      </c>
      <c r="B9" s="88"/>
      <c r="C9" s="88"/>
      <c r="D9" s="88"/>
      <c r="E9" s="88"/>
      <c r="F9" s="88"/>
      <c r="G9" s="88"/>
      <c r="H9" s="88"/>
    </row>
    <row r="10" spans="1:9" ht="82.5" customHeight="1" x14ac:dyDescent="0.3">
      <c r="A10" s="86" t="s">
        <v>16</v>
      </c>
      <c r="B10" s="87" t="s">
        <v>97</v>
      </c>
      <c r="C10" s="89">
        <f>G10/F10*1000/11</f>
        <v>132521.24645892353</v>
      </c>
      <c r="D10" s="90">
        <f>C10/H11</f>
        <v>1.1641070355160299</v>
      </c>
      <c r="E10" s="86">
        <v>100</v>
      </c>
      <c r="F10" s="89">
        <v>35.299999999999997</v>
      </c>
      <c r="G10" s="91">
        <v>51458</v>
      </c>
      <c r="H10" s="65" t="s">
        <v>98</v>
      </c>
    </row>
    <row r="11" spans="1:9" ht="21" customHeight="1" x14ac:dyDescent="0.3">
      <c r="A11" s="86"/>
      <c r="B11" s="87"/>
      <c r="C11" s="89"/>
      <c r="D11" s="90"/>
      <c r="E11" s="86"/>
      <c r="F11" s="89"/>
      <c r="G11" s="91"/>
      <c r="H11" s="66">
        <v>113839.4</v>
      </c>
      <c r="I11" s="63"/>
    </row>
    <row r="12" spans="1:9" ht="38.25" customHeight="1" x14ac:dyDescent="0.3">
      <c r="A12" s="55"/>
      <c r="B12" s="55"/>
      <c r="C12" s="55"/>
      <c r="D12" s="55"/>
      <c r="E12" s="55"/>
      <c r="F12" s="55"/>
      <c r="G12" s="55"/>
      <c r="H12" s="55"/>
    </row>
    <row r="13" spans="1:9" ht="12.75" customHeight="1" x14ac:dyDescent="0.3">
      <c r="A13" s="55"/>
      <c r="B13" s="55"/>
      <c r="C13" s="55"/>
      <c r="D13" s="55"/>
      <c r="E13" s="55"/>
      <c r="F13" s="55"/>
      <c r="G13" s="55"/>
      <c r="H13" s="55"/>
    </row>
    <row r="14" spans="1:9" x14ac:dyDescent="0.3">
      <c r="A14" s="55"/>
      <c r="B14" s="45"/>
      <c r="C14" s="55"/>
      <c r="D14" s="45"/>
      <c r="E14" s="55"/>
      <c r="F14" s="56" t="s">
        <v>60</v>
      </c>
    </row>
    <row r="15" spans="1:9" x14ac:dyDescent="0.3">
      <c r="A15" s="85" t="s">
        <v>102</v>
      </c>
      <c r="B15" s="85"/>
      <c r="C15" s="85"/>
      <c r="D15" s="85"/>
      <c r="E15" s="85"/>
      <c r="F15" s="85"/>
    </row>
    <row r="16" spans="1:9" x14ac:dyDescent="0.3">
      <c r="A16" s="57"/>
      <c r="B16" s="48"/>
      <c r="D16" s="58"/>
    </row>
    <row r="17" spans="1:6" ht="206.25" customHeight="1" x14ac:dyDescent="0.3">
      <c r="A17" s="59" t="s">
        <v>6</v>
      </c>
      <c r="B17" s="86" t="s">
        <v>62</v>
      </c>
      <c r="C17" s="86"/>
      <c r="D17" s="52" t="s">
        <v>63</v>
      </c>
      <c r="E17" s="52" t="s">
        <v>10</v>
      </c>
      <c r="F17" s="52" t="s">
        <v>11</v>
      </c>
    </row>
    <row r="18" spans="1:6" s="60" customFormat="1" ht="43.5" customHeight="1" x14ac:dyDescent="0.25">
      <c r="A18" s="61" t="s">
        <v>16</v>
      </c>
      <c r="B18" s="87" t="s">
        <v>100</v>
      </c>
      <c r="C18" s="87"/>
      <c r="D18" s="53">
        <f>F18*1000/E18/11</f>
        <v>107302.51399976172</v>
      </c>
      <c r="E18" s="62">
        <v>76.3</v>
      </c>
      <c r="F18" s="53">
        <v>90059</v>
      </c>
    </row>
    <row r="45" spans="2:2" x14ac:dyDescent="0.3">
      <c r="B45" s="54" t="s">
        <v>95</v>
      </c>
    </row>
    <row r="46" spans="2:2" x14ac:dyDescent="0.3">
      <c r="B46" s="64" t="s">
        <v>94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39375000000000004" right="0.19652777777777802" top="0.39375000000000004" bottom="0.19652777777777802" header="0.51181102362204689" footer="0.51181102362204689"/>
  <pageSetup paperSize="9" firstPageNumber="429496729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66</cp:revision>
  <dcterms:created xsi:type="dcterms:W3CDTF">2006-09-28T05:33:49Z</dcterms:created>
  <dcterms:modified xsi:type="dcterms:W3CDTF">2024-12-23T04:59:18Z</dcterms:modified>
  <dc:language>ru-RU</dc:language>
</cp:coreProperties>
</file>